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Main Office Shared\Misa\Budgets FY 17\"/>
    </mc:Choice>
  </mc:AlternateContent>
  <bookViews>
    <workbookView xWindow="0" yWindow="0" windowWidth="21570" windowHeight="7260"/>
  </bookViews>
  <sheets>
    <sheet name="Payroll" sheetId="1" r:id="rId1"/>
    <sheet name="Hourly Student Worker Payrol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C9" i="2" s="1"/>
  <c r="B13" i="2"/>
  <c r="D13" i="1"/>
  <c r="C10" i="2" l="1"/>
  <c r="C11" i="2"/>
  <c r="C12" i="2"/>
  <c r="E17" i="1"/>
  <c r="D6" i="1"/>
  <c r="D8" i="1"/>
  <c r="C13" i="2" l="1"/>
  <c r="C14" i="2" s="1"/>
  <c r="D7" i="1"/>
  <c r="E8" i="1" s="1"/>
  <c r="E12" i="1" l="1"/>
  <c r="E11" i="1"/>
  <c r="D10" i="1"/>
  <c r="E10" i="1" s="1"/>
  <c r="E13" i="1" l="1"/>
  <c r="E14" i="1" s="1"/>
</calcChain>
</file>

<file path=xl/sharedStrings.xml><?xml version="1.0" encoding="utf-8"?>
<sst xmlns="http://schemas.openxmlformats.org/spreadsheetml/2006/main" count="55" uniqueCount="46">
  <si>
    <t>One Semester</t>
  </si>
  <si>
    <t>Full Academic Year</t>
  </si>
  <si>
    <t>Category of Employment:</t>
  </si>
  <si>
    <t>RA/TA</t>
  </si>
  <si>
    <t>Staff - Benefits Eligible (20+ Hours Per Week)</t>
  </si>
  <si>
    <t>Staff - Non-Benefits Eligible (&lt;20 Hours Per Week)</t>
  </si>
  <si>
    <t>Faculty (Benefits Eligible)</t>
  </si>
  <si>
    <t>0.50 / 20 hours per week</t>
  </si>
  <si>
    <t>0.25 / 10 hours per week</t>
  </si>
  <si>
    <t>Risk Management</t>
  </si>
  <si>
    <t>Netcomm</t>
  </si>
  <si>
    <t>Total Payroll and Related Expenses</t>
  </si>
  <si>
    <t>Term Worked (If RA/TA):</t>
  </si>
  <si>
    <t>Summer</t>
  </si>
  <si>
    <t>Will ASC Be Assessed on This Account?</t>
  </si>
  <si>
    <t>(Usually Not Assessed on State &amp; Grant Accounts)</t>
  </si>
  <si>
    <t>Yes</t>
  </si>
  <si>
    <t>No</t>
  </si>
  <si>
    <t>Tuition Remission (Select Only If Calculating RA/TA Expenses)</t>
  </si>
  <si>
    <t>Yes, for 0.50 / 20 hours per week RA/TA for FULL AY</t>
  </si>
  <si>
    <t>Yes, for 0.25 / 10 hours per week RA/TA  for FULL AY</t>
  </si>
  <si>
    <t>*Do not attempt to calculate more than one category of employment at a time</t>
  </si>
  <si>
    <t>*Select data from drop-down lists in yellow cells</t>
  </si>
  <si>
    <t>*Green cells indicate a formula-do not override</t>
  </si>
  <si>
    <t>*If attempting to calculate tuition remission for one semester as opposed to full AY, then divide amount in Cell E15 in half after selecting appropriate FTE from dropdown box C15</t>
  </si>
  <si>
    <t>Multiplier Corresponding With FTE Dropdown</t>
  </si>
  <si>
    <t>Multiplier Corresponding With Term Worked Dropdown</t>
  </si>
  <si>
    <t>Not Applicable</t>
  </si>
  <si>
    <t>Salary for RA/TA</t>
  </si>
  <si>
    <t xml:space="preserve">ERE </t>
  </si>
  <si>
    <t xml:space="preserve">ASC </t>
  </si>
  <si>
    <t>FTE (If RA/TA):</t>
  </si>
  <si>
    <t>Enter Salary for Categories of Employment OTHER than RA/TA</t>
  </si>
  <si>
    <t>Last Modified 9/30/16</t>
  </si>
  <si>
    <t>For Estimated Payroll Calculations of Hourly Student Workers</t>
  </si>
  <si>
    <t>For Estimated Payroll Calculations of Staff, RA/TAs, and Benefits-Eligible Faculty</t>
  </si>
  <si>
    <r>
      <t xml:space="preserve">Number of Hours Worked Per Week </t>
    </r>
    <r>
      <rPr>
        <b/>
        <i/>
        <sz val="11"/>
        <color theme="1"/>
        <rFont val="Calibri"/>
        <family val="2"/>
        <scheme val="minor"/>
      </rPr>
      <t>(Student Workers Cannot Exceed 19 Hours/Week)</t>
    </r>
  </si>
  <si>
    <t>ASC will be assessed on this account</t>
  </si>
  <si>
    <t>ASC will NOT be assessed on this account</t>
  </si>
  <si>
    <t>For Summer 2017 (7 Pay Periods = 14 Weeks)</t>
  </si>
  <si>
    <t>For One Semester AY 2016-2017 (10 Pay Periods = 20 Weeks)</t>
  </si>
  <si>
    <r>
      <t>Hourly Pay for Student Worker</t>
    </r>
    <r>
      <rPr>
        <b/>
        <i/>
        <sz val="11"/>
        <color theme="1"/>
        <rFont val="Calibri"/>
        <family val="2"/>
        <scheme val="minor"/>
      </rPr>
      <t xml:space="preserve"> (Refer to Wage Scale Below)</t>
    </r>
  </si>
  <si>
    <t>*Enter data into orange cells</t>
  </si>
  <si>
    <t>For Full Academic Year 2016-2017 (20 Pay Periods = 40 Weeks)</t>
  </si>
  <si>
    <t>Additional Resources:</t>
  </si>
  <si>
    <t>Calculating Indirect Costs - https://researchadmin.asu.edu/fa/fa-wizard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</si>
</sst>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Gray"/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2" fillId="0" borderId="2" xfId="0" applyFont="1" applyBorder="1"/>
    <xf numFmtId="0" fontId="2" fillId="0" borderId="5" xfId="0" applyFont="1" applyBorder="1"/>
    <xf numFmtId="0" fontId="2" fillId="3" borderId="5" xfId="0" applyFont="1" applyFill="1" applyBorder="1"/>
    <xf numFmtId="0" fontId="0" fillId="0" borderId="0" xfId="0" applyBorder="1" applyAlignment="1">
      <alignment horizontal="center"/>
    </xf>
    <xf numFmtId="0" fontId="0" fillId="2" borderId="9" xfId="0" applyFill="1" applyBorder="1" applyProtection="1">
      <protection locked="0"/>
    </xf>
    <xf numFmtId="44" fontId="0" fillId="4" borderId="3" xfId="1" applyFont="1" applyFill="1" applyBorder="1" applyAlignment="1"/>
    <xf numFmtId="44" fontId="0" fillId="5" borderId="4" xfId="1" applyFont="1" applyFill="1" applyBorder="1" applyAlignment="1"/>
    <xf numFmtId="2" fontId="0" fillId="4" borderId="1" xfId="1" applyNumberFormat="1" applyFont="1" applyFill="1" applyBorder="1" applyAlignment="1"/>
    <xf numFmtId="44" fontId="0" fillId="4" borderId="6" xfId="1" applyFont="1" applyFill="1" applyBorder="1" applyAlignment="1"/>
    <xf numFmtId="44" fontId="0" fillId="5" borderId="1" xfId="1" applyFont="1" applyFill="1" applyBorder="1" applyAlignment="1"/>
    <xf numFmtId="44" fontId="0" fillId="0" borderId="6" xfId="1" applyFont="1" applyBorder="1" applyAlignment="1"/>
    <xf numFmtId="10" fontId="0" fillId="4" borderId="1" xfId="2" applyNumberFormat="1" applyFont="1" applyFill="1" applyBorder="1" applyAlignment="1"/>
    <xf numFmtId="44" fontId="0" fillId="4" borderId="6" xfId="0" applyNumberFormat="1" applyFill="1" applyBorder="1" applyAlignment="1"/>
    <xf numFmtId="10" fontId="0" fillId="4" borderId="1" xfId="1" applyNumberFormat="1" applyFont="1" applyFill="1" applyBorder="1" applyAlignment="1"/>
    <xf numFmtId="0" fontId="0" fillId="5" borderId="1" xfId="0" applyFill="1" applyBorder="1" applyAlignment="1"/>
    <xf numFmtId="44" fontId="2" fillId="4" borderId="7" xfId="0" applyNumberFormat="1" applyFont="1" applyFill="1" applyBorder="1" applyAlignment="1"/>
    <xf numFmtId="0" fontId="0" fillId="5" borderId="8" xfId="0" applyFill="1" applyBorder="1" applyAlignment="1"/>
    <xf numFmtId="0" fontId="0" fillId="5" borderId="6" xfId="0" applyFill="1" applyBorder="1" applyAlignment="1"/>
    <xf numFmtId="0" fontId="0" fillId="5" borderId="10" xfId="0" applyFill="1" applyBorder="1" applyAlignment="1"/>
    <xf numFmtId="44" fontId="2" fillId="4" borderId="11" xfId="1" applyFont="1" applyFill="1" applyBorder="1" applyAlignment="1"/>
    <xf numFmtId="44" fontId="0" fillId="4" borderId="1" xfId="1" applyFont="1" applyFill="1" applyBorder="1" applyAlignment="1"/>
    <xf numFmtId="44" fontId="0" fillId="5" borderId="6" xfId="1" applyFont="1" applyFill="1" applyBorder="1" applyAlignment="1"/>
    <xf numFmtId="0" fontId="5" fillId="0" borderId="0" xfId="0" applyFont="1" applyAlignment="1">
      <alignment wrapText="1"/>
    </xf>
    <xf numFmtId="0" fontId="3" fillId="0" borderId="12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13" xfId="0" applyBorder="1" applyAlignment="1">
      <alignment horizontal="center"/>
    </xf>
    <xf numFmtId="0" fontId="4" fillId="2" borderId="12" xfId="0" applyFont="1" applyFill="1" applyBorder="1"/>
    <xf numFmtId="0" fontId="4" fillId="4" borderId="12" xfId="0" applyFont="1" applyFill="1" applyBorder="1"/>
    <xf numFmtId="0" fontId="0" fillId="0" borderId="12" xfId="0" applyBorder="1"/>
    <xf numFmtId="0" fontId="4" fillId="0" borderId="0" xfId="0" applyFont="1" applyBorder="1"/>
    <xf numFmtId="0" fontId="0" fillId="2" borderId="5" xfId="0" applyFill="1" applyBorder="1" applyProtection="1">
      <protection locked="0"/>
    </xf>
    <xf numFmtId="0" fontId="0" fillId="0" borderId="14" xfId="0" applyBorder="1"/>
    <xf numFmtId="0" fontId="0" fillId="0" borderId="15" xfId="0" applyFill="1" applyBorder="1"/>
    <xf numFmtId="0" fontId="4" fillId="0" borderId="15" xfId="0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2" xfId="0" applyFont="1" applyBorder="1" applyAlignment="1">
      <alignment horizontal="left"/>
    </xf>
    <xf numFmtId="44" fontId="0" fillId="5" borderId="4" xfId="1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44" fontId="0" fillId="5" borderId="6" xfId="1" applyFont="1" applyFill="1" applyBorder="1" applyAlignment="1">
      <alignment horizontal="left"/>
    </xf>
    <xf numFmtId="2" fontId="0" fillId="4" borderId="1" xfId="1" applyNumberFormat="1" applyFont="1" applyFill="1" applyBorder="1" applyAlignment="1">
      <alignment horizontal="left"/>
    </xf>
    <xf numFmtId="44" fontId="0" fillId="4" borderId="6" xfId="1" applyFont="1" applyFill="1" applyBorder="1" applyAlignment="1">
      <alignment horizontal="left"/>
    </xf>
    <xf numFmtId="10" fontId="0" fillId="4" borderId="1" xfId="2" applyNumberFormat="1" applyFont="1" applyFill="1" applyBorder="1" applyAlignment="1">
      <alignment horizontal="left"/>
    </xf>
    <xf numFmtId="44" fontId="0" fillId="4" borderId="6" xfId="0" applyNumberFormat="1" applyFill="1" applyBorder="1" applyAlignment="1">
      <alignment horizontal="left"/>
    </xf>
    <xf numFmtId="10" fontId="0" fillId="4" borderId="1" xfId="1" applyNumberFormat="1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44" fontId="2" fillId="4" borderId="21" xfId="0" applyNumberFormat="1" applyFont="1" applyFill="1" applyBorder="1" applyAlignment="1">
      <alignment horizontal="left"/>
    </xf>
    <xf numFmtId="44" fontId="0" fillId="4" borderId="11" xfId="0" applyNumberForma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2" fontId="0" fillId="6" borderId="3" xfId="1" applyNumberFormat="1" applyFont="1" applyFill="1" applyBorder="1" applyAlignment="1" applyProtection="1">
      <alignment horizontal="left"/>
      <protection locked="0"/>
    </xf>
    <xf numFmtId="2" fontId="0" fillId="6" borderId="1" xfId="1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18</xdr:row>
      <xdr:rowOff>20274</xdr:rowOff>
    </xdr:from>
    <xdr:to>
      <xdr:col>2</xdr:col>
      <xdr:colOff>2533650</xdr:colOff>
      <xdr:row>35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506424"/>
          <a:ext cx="8391525" cy="3265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21"/>
  <sheetViews>
    <sheetView tabSelected="1" zoomScaleNormal="100" workbookViewId="0">
      <selection sqref="A1:E1"/>
    </sheetView>
  </sheetViews>
  <sheetFormatPr defaultRowHeight="15" x14ac:dyDescent="0.25"/>
  <cols>
    <col min="1" max="1" width="46" bestFit="1" customWidth="1"/>
    <col min="2" max="2" width="4.42578125" style="1" customWidth="1"/>
    <col min="3" max="3" width="56.140625" bestFit="1" customWidth="1"/>
    <col min="4" max="5" width="11.5703125" style="4" bestFit="1" customWidth="1"/>
    <col min="6" max="6" width="5.7109375" customWidth="1"/>
    <col min="7" max="7" width="48" hidden="1" customWidth="1"/>
    <col min="9" max="9" width="85.85546875" customWidth="1"/>
  </cols>
  <sheetData>
    <row r="1" spans="1:9" ht="15.75" thickBot="1" x14ac:dyDescent="0.3">
      <c r="A1" s="69" t="s">
        <v>35</v>
      </c>
      <c r="B1" s="70"/>
      <c r="C1" s="70"/>
      <c r="D1" s="70"/>
      <c r="E1" s="71"/>
    </row>
    <row r="2" spans="1:9" x14ac:dyDescent="0.25">
      <c r="A2" s="28" t="s">
        <v>33</v>
      </c>
      <c r="B2" s="29"/>
      <c r="C2" s="30"/>
      <c r="D2" s="8"/>
      <c r="E2" s="31"/>
      <c r="G2" t="s">
        <v>27</v>
      </c>
    </row>
    <row r="3" spans="1:9" x14ac:dyDescent="0.25">
      <c r="A3" s="32" t="s">
        <v>22</v>
      </c>
      <c r="B3" s="3"/>
      <c r="C3" s="30"/>
      <c r="D3" s="8"/>
      <c r="E3" s="31"/>
      <c r="G3" t="s">
        <v>0</v>
      </c>
    </row>
    <row r="4" spans="1:9" x14ac:dyDescent="0.25">
      <c r="A4" s="33" t="s">
        <v>23</v>
      </c>
      <c r="B4" s="3"/>
      <c r="C4" s="30"/>
      <c r="D4" s="8"/>
      <c r="E4" s="31"/>
      <c r="G4" t="s">
        <v>1</v>
      </c>
      <c r="I4" s="27"/>
    </row>
    <row r="5" spans="1:9" ht="15.75" thickBot="1" x14ac:dyDescent="0.3">
      <c r="A5" s="34"/>
      <c r="B5" s="3"/>
      <c r="C5" s="35" t="s">
        <v>21</v>
      </c>
      <c r="D5" s="8"/>
      <c r="E5" s="31"/>
      <c r="G5" t="s">
        <v>13</v>
      </c>
    </row>
    <row r="6" spans="1:9" x14ac:dyDescent="0.25">
      <c r="A6" s="7" t="s">
        <v>12</v>
      </c>
      <c r="B6" s="2"/>
      <c r="C6" s="5" t="s">
        <v>28</v>
      </c>
      <c r="D6" s="10" t="b">
        <f>IF(A7="Not Applicable",(0),IF(A7="One Semester",(7500),IF(A7="Full Academic Year",(15000),IF(A7="Summer",(5850)))))</f>
        <v>0</v>
      </c>
      <c r="E6" s="11"/>
    </row>
    <row r="7" spans="1:9" x14ac:dyDescent="0.25">
      <c r="A7" s="36"/>
      <c r="B7" s="3"/>
      <c r="C7" s="6" t="s">
        <v>26</v>
      </c>
      <c r="D7" s="25">
        <f>(IF(A13="One Semester",(0.5),IF(A13="Full Academic Year","Summer",(1))))*D6</f>
        <v>0</v>
      </c>
      <c r="E7" s="26"/>
      <c r="G7" t="s">
        <v>4</v>
      </c>
    </row>
    <row r="8" spans="1:9" x14ac:dyDescent="0.25">
      <c r="A8" s="34"/>
      <c r="B8" s="3"/>
      <c r="C8" s="6" t="s">
        <v>25</v>
      </c>
      <c r="D8" s="12" t="b">
        <f>IF(A13="0.50 / 20 hours per week",(1),IF(A13="0.25 / 10 hours per week",(0.5)))</f>
        <v>0</v>
      </c>
      <c r="E8" s="13">
        <f>D7*D8</f>
        <v>0</v>
      </c>
      <c r="G8" t="s">
        <v>5</v>
      </c>
    </row>
    <row r="9" spans="1:9" x14ac:dyDescent="0.25">
      <c r="A9" s="7" t="s">
        <v>2</v>
      </c>
      <c r="B9" s="2"/>
      <c r="C9" s="6" t="s">
        <v>32</v>
      </c>
      <c r="D9" s="14"/>
      <c r="E9" s="15">
        <v>0</v>
      </c>
      <c r="G9" t="s">
        <v>3</v>
      </c>
    </row>
    <row r="10" spans="1:9" x14ac:dyDescent="0.25">
      <c r="A10" s="36"/>
      <c r="B10" s="3"/>
      <c r="C10" s="6" t="s">
        <v>29</v>
      </c>
      <c r="D10" s="16" t="b">
        <f>IF(A10="Staff - Benefits Eligible (20+ Hours Per Week)",(37.4%),IF(A10="Staff - Non-Benefits Eligible (&lt;20 Hours Per Week)",(10%),IF(A10="RA/TA",(14.3%),IF(A10="Faculty (Benefits Eligible)",(28.9%)))))</f>
        <v>0</v>
      </c>
      <c r="E10" s="17">
        <f>(E8*D10)+(E9*D10)</f>
        <v>0</v>
      </c>
      <c r="G10" t="s">
        <v>6</v>
      </c>
    </row>
    <row r="11" spans="1:9" x14ac:dyDescent="0.25">
      <c r="A11" s="34"/>
      <c r="B11" s="3"/>
      <c r="C11" s="6" t="s">
        <v>9</v>
      </c>
      <c r="D11" s="18">
        <v>0.01</v>
      </c>
      <c r="E11" s="17">
        <f>(E8*D11)+(D11*E9)</f>
        <v>0</v>
      </c>
    </row>
    <row r="12" spans="1:9" x14ac:dyDescent="0.25">
      <c r="A12" s="7" t="s">
        <v>31</v>
      </c>
      <c r="B12" s="2"/>
      <c r="C12" s="6" t="s">
        <v>10</v>
      </c>
      <c r="D12" s="18">
        <v>1.6E-2</v>
      </c>
      <c r="E12" s="17">
        <f>(E8*D12)+(D12*E9)</f>
        <v>0</v>
      </c>
      <c r="G12" t="s">
        <v>7</v>
      </c>
    </row>
    <row r="13" spans="1:9" x14ac:dyDescent="0.25">
      <c r="A13" s="36"/>
      <c r="B13" s="3"/>
      <c r="C13" s="6" t="s">
        <v>30</v>
      </c>
      <c r="D13" s="18" t="b">
        <f>IF(A17="Yes",(8.5%),IF(A17="No",(0)))</f>
        <v>0</v>
      </c>
      <c r="E13" s="17">
        <f>SUM(E8:E12)*D13</f>
        <v>0</v>
      </c>
      <c r="G13" t="s">
        <v>8</v>
      </c>
    </row>
    <row r="14" spans="1:9" ht="15.75" thickBot="1" x14ac:dyDescent="0.3">
      <c r="A14" s="34"/>
      <c r="B14" s="3"/>
      <c r="C14" s="6" t="s">
        <v>11</v>
      </c>
      <c r="D14" s="19"/>
      <c r="E14" s="20">
        <f>SUM(E8:E13)</f>
        <v>0</v>
      </c>
    </row>
    <row r="15" spans="1:9" ht="15.75" thickTop="1" x14ac:dyDescent="0.25">
      <c r="A15" s="7" t="s">
        <v>14</v>
      </c>
      <c r="B15" s="3"/>
      <c r="C15" s="6"/>
      <c r="D15" s="19"/>
      <c r="E15" s="21"/>
      <c r="G15" t="s">
        <v>16</v>
      </c>
    </row>
    <row r="16" spans="1:9" x14ac:dyDescent="0.25">
      <c r="A16" s="7" t="s">
        <v>15</v>
      </c>
      <c r="B16" s="3"/>
      <c r="C16" s="7" t="s">
        <v>18</v>
      </c>
      <c r="D16" s="19"/>
      <c r="E16" s="22"/>
      <c r="G16" t="s">
        <v>17</v>
      </c>
    </row>
    <row r="17" spans="1:7" ht="15.75" thickBot="1" x14ac:dyDescent="0.3">
      <c r="A17" s="36"/>
      <c r="B17" s="3"/>
      <c r="C17" s="9"/>
      <c r="D17" s="23"/>
      <c r="E17" s="24" t="b">
        <f>IF(C17="Not Applicable",(0),IF(C17="Yes, for 0.50 / 20 hours per week RA/TA for FULL AY",(15598),IF(C17="Yes, for 0.25 / 10 hours per week RA/TA  for FULL AY",(7799),IF(C17="Yes, for 0.50 / 20 hours per week RA/TA for SUMMER",(952),IF(C17="Yes, for 0.25 / 10 hours per week RA/TA for SUMMER",(476))))))</f>
        <v>0</v>
      </c>
    </row>
    <row r="18" spans="1:7" ht="45.75" thickBot="1" x14ac:dyDescent="0.3">
      <c r="A18" s="37"/>
      <c r="B18" s="38"/>
      <c r="C18" s="39" t="s">
        <v>24</v>
      </c>
      <c r="D18" s="40"/>
      <c r="E18" s="41"/>
      <c r="G18" t="s">
        <v>19</v>
      </c>
    </row>
    <row r="19" spans="1:7" x14ac:dyDescent="0.25">
      <c r="G19" t="s">
        <v>20</v>
      </c>
    </row>
    <row r="20" spans="1:7" x14ac:dyDescent="0.25">
      <c r="A20" s="75" t="s">
        <v>44</v>
      </c>
      <c r="B20" s="75"/>
      <c r="C20" s="75"/>
    </row>
    <row r="21" spans="1:7" x14ac:dyDescent="0.25">
      <c r="A21" s="76" t="s">
        <v>45</v>
      </c>
      <c r="B21" s="76"/>
      <c r="C21" s="76"/>
    </row>
  </sheetData>
  <sheetProtection sheet="1" objects="1" scenarios="1"/>
  <mergeCells count="3">
    <mergeCell ref="A1:E1"/>
    <mergeCell ref="A21:C21"/>
    <mergeCell ref="A20:C20"/>
  </mergeCells>
  <dataValidations count="6">
    <dataValidation type="list" allowBlank="1" showInputMessage="1" showErrorMessage="1" sqref="B7">
      <formula1>$G$3:$G$4</formula1>
    </dataValidation>
    <dataValidation type="list" allowBlank="1" showInputMessage="1" showErrorMessage="1" sqref="A10:B10">
      <formula1>$G$7:$G$10</formula1>
    </dataValidation>
    <dataValidation type="list" allowBlank="1" showInputMessage="1" showErrorMessage="1" sqref="A7">
      <formula1>$G$2:$G$5</formula1>
    </dataValidation>
    <dataValidation type="list" allowBlank="1" showInputMessage="1" showErrorMessage="1" sqref="A17">
      <formula1>$G$15:$G$16</formula1>
    </dataValidation>
    <dataValidation type="list" allowBlank="1" showInputMessage="1" showErrorMessage="1" sqref="C17">
      <formula1>$G$18:$G$19</formula1>
    </dataValidation>
    <dataValidation type="list" allowBlank="1" showInputMessage="1" showErrorMessage="1" sqref="A13:B13">
      <formula1>$G$12:$G$13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18"/>
  <sheetViews>
    <sheetView workbookViewId="0">
      <selection sqref="A1:C1"/>
    </sheetView>
  </sheetViews>
  <sheetFormatPr defaultRowHeight="15" x14ac:dyDescent="0.25"/>
  <cols>
    <col min="1" max="1" width="78.85546875" bestFit="1" customWidth="1"/>
    <col min="3" max="3" width="71.85546875" bestFit="1" customWidth="1"/>
    <col min="6" max="6" width="9.140625" hidden="1" customWidth="1"/>
  </cols>
  <sheetData>
    <row r="1" spans="1:6" ht="15.75" thickBot="1" x14ac:dyDescent="0.3">
      <c r="A1" s="72" t="s">
        <v>34</v>
      </c>
      <c r="B1" s="73"/>
      <c r="C1" s="74"/>
      <c r="F1" t="s">
        <v>37</v>
      </c>
    </row>
    <row r="2" spans="1:6" x14ac:dyDescent="0.25">
      <c r="A2" s="42" t="s">
        <v>33</v>
      </c>
      <c r="B2" s="43"/>
      <c r="C2" s="44"/>
      <c r="F2" t="s">
        <v>38</v>
      </c>
    </row>
    <row r="3" spans="1:6" x14ac:dyDescent="0.25">
      <c r="A3" s="65" t="s">
        <v>42</v>
      </c>
      <c r="B3" s="43"/>
      <c r="C3" s="44"/>
    </row>
    <row r="4" spans="1:6" x14ac:dyDescent="0.25">
      <c r="A4" s="45" t="s">
        <v>22</v>
      </c>
      <c r="B4" s="46"/>
      <c r="C4" s="44"/>
    </row>
    <row r="5" spans="1:6" x14ac:dyDescent="0.25">
      <c r="A5" s="47" t="s">
        <v>23</v>
      </c>
      <c r="B5" s="46"/>
      <c r="C5" s="44"/>
      <c r="F5" t="s">
        <v>40</v>
      </c>
    </row>
    <row r="6" spans="1:6" ht="15.75" thickBot="1" x14ac:dyDescent="0.3">
      <c r="A6" s="48"/>
      <c r="B6" s="49"/>
      <c r="C6" s="44"/>
      <c r="F6" t="s">
        <v>43</v>
      </c>
    </row>
    <row r="7" spans="1:6" x14ac:dyDescent="0.25">
      <c r="A7" s="50" t="s">
        <v>41</v>
      </c>
      <c r="B7" s="66">
        <v>0</v>
      </c>
      <c r="C7" s="51"/>
      <c r="F7" t="s">
        <v>39</v>
      </c>
    </row>
    <row r="8" spans="1:6" x14ac:dyDescent="0.25">
      <c r="A8" s="52" t="s">
        <v>36</v>
      </c>
      <c r="B8" s="67">
        <v>0</v>
      </c>
      <c r="C8" s="53"/>
    </row>
    <row r="9" spans="1:6" x14ac:dyDescent="0.25">
      <c r="A9" s="68"/>
      <c r="B9" s="54" t="b">
        <f>IF(A9="For One Semester AY 2016-2017 (10 Pay Periods = 20 Weeks)",(20),IF(A9="For Full Academic Year 2016-2017 (20 Pay Periods = 40 Weeks)",(40),IF(A9="For Summer 2017 (7 Pay Periods = 14 Weeks)",(14))))</f>
        <v>0</v>
      </c>
      <c r="C9" s="55">
        <f>(B7*B8)*B9</f>
        <v>0</v>
      </c>
    </row>
    <row r="10" spans="1:6" x14ac:dyDescent="0.25">
      <c r="A10" s="52" t="s">
        <v>29</v>
      </c>
      <c r="B10" s="56">
        <v>6.0000000000000001E-3</v>
      </c>
      <c r="C10" s="57">
        <f>C9*B10</f>
        <v>0</v>
      </c>
    </row>
    <row r="11" spans="1:6" x14ac:dyDescent="0.25">
      <c r="A11" s="52" t="s">
        <v>9</v>
      </c>
      <c r="B11" s="58">
        <v>0.01</v>
      </c>
      <c r="C11" s="57">
        <f>B11*C9</f>
        <v>0</v>
      </c>
    </row>
    <row r="12" spans="1:6" x14ac:dyDescent="0.25">
      <c r="A12" s="52" t="s">
        <v>10</v>
      </c>
      <c r="B12" s="58">
        <v>1.6E-2</v>
      </c>
      <c r="C12" s="57">
        <f>B12*C9</f>
        <v>0</v>
      </c>
    </row>
    <row r="13" spans="1:6" ht="15.75" thickBot="1" x14ac:dyDescent="0.3">
      <c r="A13" s="68"/>
      <c r="B13" s="58" t="b">
        <f>IF(A13="ASC will be assessed on this account",(8.5%),IF(A13="ASC will NOT be assessed on this account",(0)))</f>
        <v>0</v>
      </c>
      <c r="C13" s="64">
        <f>SUM(C9:C12)*B13</f>
        <v>0</v>
      </c>
    </row>
    <row r="14" spans="1:6" ht="15.75" thickBot="1" x14ac:dyDescent="0.3">
      <c r="A14" s="52" t="s">
        <v>11</v>
      </c>
      <c r="B14" s="59"/>
      <c r="C14" s="63">
        <f>SUM(C9:C13)</f>
        <v>0</v>
      </c>
    </row>
    <row r="15" spans="1:6" ht="16.5" thickTop="1" thickBot="1" x14ac:dyDescent="0.3">
      <c r="A15" s="60"/>
      <c r="B15" s="61"/>
      <c r="C15" s="62"/>
    </row>
    <row r="17" spans="1:3" x14ac:dyDescent="0.25">
      <c r="A17" s="75" t="s">
        <v>44</v>
      </c>
      <c r="B17" s="75"/>
      <c r="C17" s="75"/>
    </row>
    <row r="18" spans="1:3" x14ac:dyDescent="0.25">
      <c r="A18" s="76" t="s">
        <v>45</v>
      </c>
      <c r="B18" s="76"/>
      <c r="C18" s="76"/>
    </row>
  </sheetData>
  <sheetProtection sheet="1" objects="1" scenarios="1"/>
  <mergeCells count="3">
    <mergeCell ref="A1:C1"/>
    <mergeCell ref="A17:C17"/>
    <mergeCell ref="A18:C18"/>
  </mergeCells>
  <dataValidations count="2">
    <dataValidation type="list" allowBlank="1" showInputMessage="1" showErrorMessage="1" sqref="A13">
      <formula1>$F$1:$F$2</formula1>
    </dataValidation>
    <dataValidation type="list" allowBlank="1" showInputMessage="1" showErrorMessage="1" sqref="A9">
      <formula1>$F$5:$F$7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Payroll</vt:lpstr>
      <vt:lpstr>Hourly Student Worker Payroll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2016-08-04T22:21:28Z</dcterms:created>
  <dcterms:modified xsi:type="dcterms:W3CDTF">2016-09-30T23:28:18Z</dcterms:modified>
</cp:coreProperties>
</file>